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79567\Desktop\quicklinks\"/>
    </mc:Choice>
  </mc:AlternateContent>
  <workbookProtection workbookAlgorithmName="SHA-512" workbookHashValue="QYunW0g6k32pMPTQ+WvBdqapA1nzc3aBUnu1cT0z3BhKmrKb1zOf+gyOs+yyY64wxwlShyxDyZtVDnc4yzHPdQ==" workbookSaltValue="73G9LRz1i9fkKJ/MJtD61w==" workbookSpinCount="100000" lockStructure="1"/>
  <bookViews>
    <workbookView showHorizontalScroll="0" showVerticalScroll="0" xWindow="-120" yWindow="-120" windowWidth="24240" windowHeight="13020"/>
  </bookViews>
  <sheets>
    <sheet name="New or Cancel GCR" sheetId="1" r:id="rId1"/>
    <sheet name="Data" sheetId="2" state="hidden" r:id="rId2"/>
  </sheets>
  <definedNames>
    <definedName name="form">'New or Cancel GCR'!$A$1:$H$23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F13" i="1"/>
  <c r="F7" i="1"/>
  <c r="F10" i="1" a="1"/>
  <c r="F5" i="1" a="1"/>
  <c r="F5" i="1" l="1"/>
  <c r="F10" i="1"/>
  <c r="F14" i="1"/>
  <c r="F16" i="1" a="1"/>
  <c r="F16" i="1" l="1"/>
  <c r="F11" i="1"/>
  <c r="F17" i="1"/>
  <c r="F19" i="1"/>
  <c r="F20" i="1"/>
  <c r="F21" i="1"/>
  <c r="F3" i="1"/>
  <c r="F2" i="1"/>
  <c r="C18" i="1"/>
  <c r="B24" i="1" s="1"/>
  <c r="G6" i="1" s="1"/>
  <c r="K1" i="2"/>
  <c r="I2" i="2"/>
  <c r="I1" i="2"/>
  <c r="F8" i="1" s="1"/>
  <c r="F15" i="1" l="1"/>
  <c r="F9" i="1"/>
  <c r="F22" i="1" l="1"/>
</calcChain>
</file>

<file path=xl/comments1.xml><?xml version="1.0" encoding="utf-8"?>
<comments xmlns="http://schemas.openxmlformats.org/spreadsheetml/2006/main">
  <authors>
    <author>scott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scott:</t>
        </r>
        <r>
          <rPr>
            <sz val="9"/>
            <color indexed="81"/>
            <rFont val="Tahoma"/>
            <family val="2"/>
          </rPr>
          <t xml:space="preserve">
formula linked format (no check for o/n &gt;9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scott:</t>
        </r>
        <r>
          <rPr>
            <sz val="9"/>
            <color indexed="81"/>
            <rFont val="Tahoma"/>
            <family val="2"/>
          </rPr>
          <t xml:space="preserve">
builds the string as data input.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<sst xmlns="http://schemas.openxmlformats.org/spreadsheetml/2006/main" count="42" uniqueCount="37">
  <si>
    <t>New or Cancellation</t>
  </si>
  <si>
    <t>N - New</t>
  </si>
  <si>
    <t>Flight No, or AC Reg</t>
  </si>
  <si>
    <t>/REG</t>
  </si>
  <si>
    <t>Reference (optional)</t>
  </si>
  <si>
    <t>Airport slots are for</t>
  </si>
  <si>
    <t>Arrival flight no</t>
  </si>
  <si>
    <t>Date arrival (UTC)</t>
  </si>
  <si>
    <t>Time arrival (UTC)</t>
  </si>
  <si>
    <t>Origin airport</t>
  </si>
  <si>
    <t>Type of Flight</t>
  </si>
  <si>
    <t>D - GA/BA</t>
  </si>
  <si>
    <t>Departure flight no</t>
  </si>
  <si>
    <t>Destination airport</t>
  </si>
  <si>
    <t>Type of flight</t>
  </si>
  <si>
    <t>Overnights</t>
  </si>
  <si>
    <t>Aircraft registration</t>
  </si>
  <si>
    <t>Aircraft type</t>
  </si>
  <si>
    <t>Number of seats</t>
  </si>
  <si>
    <t>Errors:</t>
  </si>
  <si>
    <t>OTBD</t>
  </si>
  <si>
    <t>GCR</t>
  </si>
  <si>
    <t>/FLT</t>
  </si>
  <si>
    <t>OTHH</t>
  </si>
  <si>
    <t>N - Air Taxi</t>
  </si>
  <si>
    <t>D - Cancellation</t>
  </si>
  <si>
    <t>v1.</t>
  </si>
  <si>
    <t xml:space="preserve"> CONCATENATE("GCR",CHAR(10),C3,IF(C4&lt;&gt;"","/"&amp;UPPER(C4),""),CHAR(10),C5,CHAR(10),LEFT(C2,"1"),IF(C3="/REG",UPPER(C19),UPPER(IF(C18&gt;9,C7&amp;TEXT(D7,"000")&amp;E7&amp;" ",C7&amp;TEXT(D7,"000")&amp;E7&amp;" "&amp;C13&amp;TEXT(D13,"000")&amp;E13)))," ",UPPER(TEXT(C8,"DDMMM"))," ",TEXT(C21,"000"),UPPER(C20)," ",UPPER(C10),TEXT(C9,"HHMM")," ",IF(C18&lt;10,TEXT(C15,"HHMM")&amp;IF(C18&gt;0,C18,"")&amp;UPPER(C16)&amp;" "&amp;LEFT(C11,"1")&amp;LEFT(C17,"1")&amp;IF(AND(C3="/FLT",C19&lt;&gt;""),CHAR(10)&amp;"/ RE."&amp;UPPER(C19)&amp;"/",""),LEFT(C11,1)&amp;CHAR(10)&amp;IF(AND(C3="/FLT",C19&lt;&gt;""),"/ RE."&amp;UPPER(C19)&amp;"/"&amp;CHAR(10),"")&amp;LEFT(C2,1)&amp;" "&amp;IF(C3="/FLT",UPPER(C13)&amp;TEXT(D13,"000")&amp;UPPER(E13),UPPER(C19))&amp;" "&amp;UPPER(TEXT(C14,"DDMMM"))&amp;" "&amp;TEXT(C21,"000")&amp;UPPER(C20)&amp;" "&amp;TEXT(C15,"HHMM")&amp;UPPER(C16)&amp;" "&amp;LEFT(C17,1)&amp;IF(AND(C3="/FLT",C19&lt;&gt;""),CHAR(10)&amp;"/ RE."&amp;UPPER(C19)&amp;"/","")),CHAR(10),"SI")</t>
  </si>
  <si>
    <t>E - Government</t>
  </si>
  <si>
    <t>P - Posn/Non-Rev</t>
  </si>
  <si>
    <t>find number formula</t>
  </si>
  <si>
    <t>{} range is not allowed on web excel</t>
  </si>
  <si>
    <t xml:space="preserve"> MIN(IF(ISNUMBER(FIND({1,2,3,4,5,6,7,8,9,0},MID(C7,3,1))),FIND({1,2,3,4,5,6,7,8,9,0},C7)))</t>
  </si>
  <si>
    <t xml:space="preserve"> is only these char text</t>
  </si>
  <si>
    <t xml:space="preserve"> ISNUMBER(SUMPRODUCT(SEARCH(MID(G2,ROW(INDIRECT("1:"&amp;LEN(G2))),1),"abcdefghijklmnopqrstuvwxyzABCDEFGHIJKLMNOPQRSTUVWXYZ")))</t>
  </si>
  <si>
    <t>Right click to copy the GCR. Remove the quote mark and</t>
  </si>
  <si>
    <t>send to slots@qatarcoordination.com.qa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</si>
</sst>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000"/>
  </numFmts>
  <fonts count="13" x14ac:knownFonts="1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20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0" fontId="5" fillId="2" borderId="0" xfId="0" applyFont="1" applyFill="1" applyProtection="1"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1" fontId="0" fillId="2" borderId="0" xfId="0" applyNumberFormat="1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9" fillId="3" borderId="0" xfId="0" applyFont="1" applyFill="1" applyAlignment="1" applyProtection="1">
      <alignment horizontal="center"/>
      <protection hidden="1"/>
    </xf>
    <xf numFmtId="16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hidden="1"/>
    </xf>
    <xf numFmtId="20" fontId="0" fillId="3" borderId="0" xfId="0" applyNumberFormat="1" applyFill="1"/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2" fillId="4" borderId="0" xfId="0" applyFont="1" applyFill="1" applyAlignment="1">
      <alignment wrapText="1"/>
    </xf>
    <xf numFmtId="0" fontId="12" fillId="4" borderId="0" xfId="0" applyFont="1" applyFill="1"/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5" fontId="0" fillId="2" borderId="2" xfId="0" applyNumberFormat="1" applyFill="1" applyBorder="1" applyAlignment="1" applyProtection="1">
      <alignment horizontal="left"/>
      <protection locked="0"/>
    </xf>
    <xf numFmtId="15" fontId="0" fillId="2" borderId="3" xfId="0" applyNumberFormat="1" applyFill="1" applyBorder="1" applyAlignment="1" applyProtection="1">
      <alignment horizontal="left"/>
      <protection locked="0"/>
    </xf>
    <xf numFmtId="15" fontId="0" fillId="2" borderId="4" xfId="0" applyNumberFormat="1" applyFill="1" applyBorder="1" applyAlignment="1" applyProtection="1">
      <alignment horizontal="left"/>
      <protection locked="0"/>
    </xf>
    <xf numFmtId="20" fontId="0" fillId="2" borderId="2" xfId="0" applyNumberFormat="1" applyFill="1" applyBorder="1" applyAlignment="1" applyProtection="1">
      <alignment horizontal="left"/>
      <protection locked="0"/>
    </xf>
    <xf numFmtId="20" fontId="0" fillId="2" borderId="3" xfId="0" applyNumberFormat="1" applyFill="1" applyBorder="1" applyAlignment="1" applyProtection="1">
      <alignment horizontal="left"/>
      <protection locked="0"/>
    </xf>
    <xf numFmtId="20" fontId="0" fillId="2" borderId="4" xfId="0" applyNumberForma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>
      <alignment horizontal="right"/>
    </xf>
  </cellXfs>
  <cellStyles count="1">
    <cellStyle name="Normal" xfId="0" builtinId="0"/>
  </cellStyles>
  <dxfs count="8">
    <dxf>
      <font>
        <color theme="0"/>
      </font>
      <fill>
        <patternFill>
          <bgColor rgb="FF002060"/>
        </patternFill>
      </fill>
    </dxf>
    <dxf>
      <font>
        <color rgb="FFFF0000"/>
      </font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11</xdr:row>
      <xdr:rowOff>133350</xdr:rowOff>
    </xdr:from>
    <xdr:to>
      <xdr:col>5</xdr:col>
      <xdr:colOff>28575</xdr:colOff>
      <xdr:row>17</xdr:row>
      <xdr:rowOff>28575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0650" y="2247900"/>
          <a:ext cx="1209675" cy="1038225"/>
        </a:xfrm>
        <a:prstGeom prst="roundRect">
          <a:avLst>
            <a:gd name="adj" fmla="val 1988"/>
          </a:avLst>
        </a:prstGeom>
        <a:noFill/>
        <a:ln w="508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1295400</xdr:colOff>
      <xdr:row>17</xdr:row>
      <xdr:rowOff>142875</xdr:rowOff>
    </xdr:from>
    <xdr:to>
      <xdr:col>5</xdr:col>
      <xdr:colOff>28575</xdr:colOff>
      <xdr:row>21</xdr:row>
      <xdr:rowOff>28575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SpPr/>
      </xdr:nvSpPr>
      <xdr:spPr>
        <a:xfrm>
          <a:off x="1390650" y="3400425"/>
          <a:ext cx="1209675" cy="647700"/>
        </a:xfrm>
        <a:prstGeom prst="roundRect">
          <a:avLst>
            <a:gd name="adj" fmla="val 1961"/>
          </a:avLst>
        </a:prstGeom>
        <a:noFill/>
        <a:ln w="508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lang="en-GB" sz="1100">
            <a:noFill/>
          </a:endParaRPr>
        </a:p>
      </xdr:txBody>
    </xdr:sp>
    <xdr:clientData/>
  </xdr:twoCellAnchor>
  <xdr:twoCellAnchor>
    <xdr:from>
      <xdr:col>1</xdr:col>
      <xdr:colOff>1295400</xdr:colOff>
      <xdr:row>0</xdr:row>
      <xdr:rowOff>142875</xdr:rowOff>
    </xdr:from>
    <xdr:to>
      <xdr:col>5</xdr:col>
      <xdr:colOff>28575</xdr:colOff>
      <xdr:row>5</xdr:row>
      <xdr:rowOff>28575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/>
      </xdr:nvSpPr>
      <xdr:spPr>
        <a:xfrm>
          <a:off x="1390650" y="142875"/>
          <a:ext cx="1209675" cy="838200"/>
        </a:xfrm>
        <a:prstGeom prst="roundRect">
          <a:avLst>
            <a:gd name="adj" fmla="val 2917"/>
          </a:avLst>
        </a:prstGeom>
        <a:noFill/>
        <a:ln w="508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1295400</xdr:colOff>
      <xdr:row>5</xdr:row>
      <xdr:rowOff>161925</xdr:rowOff>
    </xdr:from>
    <xdr:to>
      <xdr:col>5</xdr:col>
      <xdr:colOff>28575</xdr:colOff>
      <xdr:row>11</xdr:row>
      <xdr:rowOff>28575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/>
      </xdr:nvSpPr>
      <xdr:spPr>
        <a:xfrm>
          <a:off x="1390650" y="1114425"/>
          <a:ext cx="1209675" cy="1028700"/>
        </a:xfrm>
        <a:prstGeom prst="roundRect">
          <a:avLst>
            <a:gd name="adj" fmla="val 4849"/>
          </a:avLst>
        </a:prstGeom>
        <a:noFill/>
        <a:ln w="508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69274</xdr:colOff>
      <xdr:row>0</xdr:row>
      <xdr:rowOff>34018</xdr:rowOff>
    </xdr:from>
    <xdr:to>
      <xdr:col>7</xdr:col>
      <xdr:colOff>31750</xdr:colOff>
      <xdr:row>22</xdr:row>
      <xdr:rowOff>9526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274" y="34018"/>
          <a:ext cx="6153726" cy="4186919"/>
        </a:xfrm>
        <a:prstGeom prst="roundRect">
          <a:avLst>
            <a:gd name="adj" fmla="val 538"/>
          </a:avLst>
        </a:prstGeom>
        <a:noFill/>
        <a:ln w="762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0</xdr:colOff>
      <xdr:row>4</xdr:row>
      <xdr:rowOff>181841</xdr:rowOff>
    </xdr:from>
    <xdr:to>
      <xdr:col>6</xdr:col>
      <xdr:colOff>3405187</xdr:colOff>
      <xdr:row>17</xdr:row>
      <xdr:rowOff>181841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54313" y="943841"/>
          <a:ext cx="3405187" cy="2492375"/>
        </a:xfrm>
        <a:prstGeom prst="roundRect">
          <a:avLst>
            <a:gd name="adj" fmla="val 1042"/>
          </a:avLst>
        </a:prstGeom>
        <a:noFill/>
        <a:ln w="508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4"/>
  <sheetViews>
    <sheetView showGridLines="0" tabSelected="1" zoomScaleNormal="100" workbookViewId="0">
      <selection activeCell="G3" sqref="G3:G4"/>
    </sheetView>
  </sheetViews>
  <sheetFormatPr defaultColWidth="9.109375" defaultRowHeight="14.4" x14ac:dyDescent="0.3"/>
  <cols>
    <col min="1" max="1" width="1.44140625" style="3" customWidth="1"/>
    <col min="2" max="2" width="20.109375" style="3" customWidth="1"/>
    <col min="3" max="3" width="6" style="8" customWidth="1"/>
    <col min="4" max="4" width="6.44140625" style="8" customWidth="1"/>
    <col min="5" max="5" width="4.5546875" style="8" customWidth="1"/>
    <col min="6" max="6" width="2.88671875" style="10" customWidth="1"/>
    <col min="7" max="7" width="51.44140625" style="3" customWidth="1"/>
    <col min="8" max="8" width="3.5546875" style="3" customWidth="1"/>
    <col min="9" max="9" width="10.6640625" style="3" bestFit="1" customWidth="1"/>
    <col min="10" max="16384" width="9.109375" style="3"/>
  </cols>
  <sheetData>
    <row r="1" spans="2:9" x14ac:dyDescent="0.3">
      <c r="B1" s="13"/>
      <c r="C1" s="17"/>
      <c r="D1" s="17"/>
      <c r="E1" s="17"/>
      <c r="F1" s="26"/>
      <c r="G1" s="13"/>
    </row>
    <row r="2" spans="2:9" x14ac:dyDescent="0.3">
      <c r="B2" s="19" t="s">
        <v>0</v>
      </c>
      <c r="C2" s="34" t="s">
        <v>1</v>
      </c>
      <c r="D2" s="35"/>
      <c r="E2" s="36"/>
      <c r="F2" s="15" t="str">
        <f>IF(C2="","*","")</f>
        <v/>
      </c>
      <c r="G2" s="24"/>
    </row>
    <row r="3" spans="2:9" ht="17.25" customHeight="1" x14ac:dyDescent="0.3">
      <c r="B3" s="19" t="s">
        <v>2</v>
      </c>
      <c r="C3" s="34" t="s">
        <v>3</v>
      </c>
      <c r="D3" s="35"/>
      <c r="E3" s="36"/>
      <c r="F3" s="15" t="str">
        <f>IF(C3="","*","")</f>
        <v/>
      </c>
      <c r="G3" s="29" t="s">
        <v>35</v>
      </c>
      <c r="I3" s="2"/>
    </row>
    <row r="4" spans="2:9" x14ac:dyDescent="0.3">
      <c r="B4" s="20" t="s">
        <v>4</v>
      </c>
      <c r="C4" s="34"/>
      <c r="D4" s="35"/>
      <c r="E4" s="36"/>
      <c r="F4" s="15"/>
      <c r="G4" s="30" t="s">
        <v>36</v>
      </c>
    </row>
    <row r="5" spans="2:9" x14ac:dyDescent="0.3">
      <c r="B5" s="19" t="s">
        <v>5</v>
      </c>
      <c r="C5" s="34" t="s">
        <v>20</v>
      </c>
      <c r="D5" s="35"/>
      <c r="E5" s="36"/>
      <c r="F5" s="15" t="str" cm="1">
        <f t="array" aca="1" ref="F5" ca="1">IF(OR(C5="",C5=C10,LEN(C5)&lt;&gt;4,NOT(ISNUMBER(SUMPRODUCT(SEARCH(MID(C5,ROW(INDIRECT("1:"&amp;LEN(C5))),1),"abcdefghijklmnopqrstuvwxyzABCDEFGHIJKLMNOPQRSTUVWXYZ"))))),"*","")</f>
        <v/>
      </c>
      <c r="G5" s="13"/>
    </row>
    <row r="6" spans="2:9" ht="16.5" customHeight="1" x14ac:dyDescent="0.3">
      <c r="B6" s="11"/>
      <c r="C6" s="16"/>
      <c r="D6" s="16"/>
      <c r="E6" s="16"/>
      <c r="F6" s="15"/>
      <c r="G6" s="31" t="str">
        <f>B24</f>
        <v xml:space="preserve">
GCR
/REG
OTBD
N 00JAN 000 0000 0000 DD
SI
</v>
      </c>
      <c r="H6" s="4"/>
    </row>
    <row r="7" spans="2:9" x14ac:dyDescent="0.3">
      <c r="B7" s="12" t="s">
        <v>6</v>
      </c>
      <c r="C7" s="6"/>
      <c r="D7" s="21"/>
      <c r="E7" s="22"/>
      <c r="F7" s="15" t="str">
        <f>IF(C3="/FLT",IF(OR(C7="",D7="",ISNUMBER(E7)),"*",""),"")</f>
        <v/>
      </c>
      <c r="G7" s="32"/>
      <c r="H7" s="4"/>
    </row>
    <row r="8" spans="2:9" x14ac:dyDescent="0.3">
      <c r="B8" s="19" t="s">
        <v>7</v>
      </c>
      <c r="C8" s="37"/>
      <c r="D8" s="38"/>
      <c r="E8" s="39"/>
      <c r="F8" s="15" t="str">
        <f ca="1">IF(C14="",IF(C8&gt;Data!I1,IF(ISNUMBER(C8),"","*"),"*"),IF(AND(C8&lt;C14+1,C8&gt;Data!I1),"","*"))</f>
        <v>*</v>
      </c>
      <c r="G8" s="32"/>
    </row>
    <row r="9" spans="2:9" x14ac:dyDescent="0.3">
      <c r="B9" s="19" t="s">
        <v>8</v>
      </c>
      <c r="C9" s="40"/>
      <c r="D9" s="41"/>
      <c r="E9" s="42"/>
      <c r="F9" s="15" t="str">
        <f>IF(OR(C9="",ISTEXT(C9),C9&gt;=1),"*",IF(C15&lt;&gt;"",IF(C18=0,IF(C9&lt;C15,"",IF(C14="","","*")),""),""))</f>
        <v>*</v>
      </c>
      <c r="G9" s="32"/>
    </row>
    <row r="10" spans="2:9" x14ac:dyDescent="0.3">
      <c r="B10" s="19" t="s">
        <v>9</v>
      </c>
      <c r="C10" s="34"/>
      <c r="D10" s="35"/>
      <c r="E10" s="36"/>
      <c r="F10" s="15" t="str" cm="1">
        <f t="array" aca="1" ref="F10" ca="1">IF(OR(C10="",C10=LEFT(C5,4),LEN(C10)&lt;&gt;4,NOT(ISNUMBER(SUMPRODUCT(SEARCH(MID(C10,ROW(INDIRECT("1:"&amp;LEN(C10))),1),"abcdefghijklmnopqrstuvwxyzABCDEFGHIJKLMNOPQRSTUVWXYZ"))))),"*","")</f>
        <v>*</v>
      </c>
      <c r="G10" s="32"/>
      <c r="I10" s="7"/>
    </row>
    <row r="11" spans="2:9" x14ac:dyDescent="0.3">
      <c r="B11" s="19" t="s">
        <v>10</v>
      </c>
      <c r="C11" s="34" t="s">
        <v>11</v>
      </c>
      <c r="D11" s="35"/>
      <c r="E11" s="36"/>
      <c r="F11" s="15" t="str">
        <f t="shared" ref="F11:F21" si="0">IF(C11="","*","")</f>
        <v/>
      </c>
      <c r="G11" s="32"/>
    </row>
    <row r="12" spans="2:9" x14ac:dyDescent="0.3">
      <c r="B12" s="11"/>
      <c r="C12" s="17"/>
      <c r="D12" s="17"/>
      <c r="E12" s="17"/>
      <c r="F12" s="15"/>
      <c r="G12" s="32"/>
    </row>
    <row r="13" spans="2:9" x14ac:dyDescent="0.3">
      <c r="B13" s="12" t="s">
        <v>12</v>
      </c>
      <c r="C13" s="6"/>
      <c r="D13" s="21"/>
      <c r="E13" s="22"/>
      <c r="F13" s="15" t="str">
        <f>IF(C3="/FLT",IF(OR(C13="",D13="",ISNUMBER(E13)),"*",""),"")</f>
        <v/>
      </c>
      <c r="G13" s="32"/>
    </row>
    <row r="14" spans="2:9" x14ac:dyDescent="0.3">
      <c r="B14" s="19" t="str">
        <f>CONCATENATE("Date depart ",UPPER(C5),"  ")</f>
        <v xml:space="preserve">Date depart OTBD  </v>
      </c>
      <c r="C14" s="37"/>
      <c r="D14" s="38"/>
      <c r="E14" s="39"/>
      <c r="F14" s="15" t="str">
        <f>IF(C14="","*",IF(C8&lt;&gt;"",IF(C14&lt;C8,"*",""),""))</f>
        <v>*</v>
      </c>
      <c r="G14" s="32"/>
      <c r="H14" s="9"/>
    </row>
    <row r="15" spans="2:9" x14ac:dyDescent="0.3">
      <c r="B15" s="19" t="str">
        <f>CONCATENATE("Time depart ",UPPER(C5),"")</f>
        <v>Time depart OTBD</v>
      </c>
      <c r="C15" s="40"/>
      <c r="D15" s="41"/>
      <c r="E15" s="42"/>
      <c r="F15" s="15" t="str">
        <f>IF(C15="","*",IF(C9&lt;&gt;"",IF(C18=0,IF(C9&lt;C15,"",IF(C8="","","*")),""),""))</f>
        <v>*</v>
      </c>
      <c r="G15" s="32"/>
    </row>
    <row r="16" spans="2:9" x14ac:dyDescent="0.3">
      <c r="B16" s="19" t="s">
        <v>13</v>
      </c>
      <c r="C16" s="34"/>
      <c r="D16" s="35"/>
      <c r="E16" s="36"/>
      <c r="F16" s="15" t="str" cm="1">
        <f t="array" aca="1" ref="F16" ca="1">IF(OR(C16="",C16=LEFT(C5,4),LEN(C16)&lt;&gt;4,NOT(ISNUMBER(SUMPRODUCT(SEARCH(MID(C16,ROW(INDIRECT("1:"&amp;LEN(C16))),1),"abcdefghijklmnopqrstuvwxyzABCDEFGHIJKLMNOPQRSTUVWXYZ"))))),"*","")</f>
        <v>*</v>
      </c>
      <c r="G16" s="32"/>
    </row>
    <row r="17" spans="2:7" x14ac:dyDescent="0.3">
      <c r="B17" s="19" t="s">
        <v>14</v>
      </c>
      <c r="C17" s="34" t="s">
        <v>11</v>
      </c>
      <c r="D17" s="35"/>
      <c r="E17" s="36"/>
      <c r="F17" s="15" t="str">
        <f t="shared" si="0"/>
        <v/>
      </c>
      <c r="G17" s="32"/>
    </row>
    <row r="18" spans="2:7" x14ac:dyDescent="0.3">
      <c r="B18" s="27" t="s">
        <v>15</v>
      </c>
      <c r="C18" s="28">
        <f>C14-C8</f>
        <v>0</v>
      </c>
      <c r="D18" s="18"/>
      <c r="E18" s="18"/>
      <c r="F18" s="15"/>
      <c r="G18" s="33"/>
    </row>
    <row r="19" spans="2:7" x14ac:dyDescent="0.3">
      <c r="B19" s="19" t="s">
        <v>16</v>
      </c>
      <c r="C19" s="34"/>
      <c r="D19" s="35"/>
      <c r="E19" s="36"/>
      <c r="F19" s="15" t="str">
        <f t="shared" si="0"/>
        <v>*</v>
      </c>
      <c r="G19" s="25"/>
    </row>
    <row r="20" spans="2:7" x14ac:dyDescent="0.3">
      <c r="B20" s="19" t="s">
        <v>17</v>
      </c>
      <c r="C20" s="34"/>
      <c r="D20" s="35"/>
      <c r="E20" s="36"/>
      <c r="F20" s="15" t="str">
        <f t="shared" si="0"/>
        <v>*</v>
      </c>
      <c r="G20" s="13"/>
    </row>
    <row r="21" spans="2:7" x14ac:dyDescent="0.3">
      <c r="B21" s="19" t="s">
        <v>18</v>
      </c>
      <c r="C21" s="34"/>
      <c r="D21" s="35"/>
      <c r="E21" s="36"/>
      <c r="F21" s="15" t="str">
        <f t="shared" si="0"/>
        <v>*</v>
      </c>
      <c r="G21" s="13"/>
    </row>
    <row r="22" spans="2:7" ht="18.75" customHeight="1" x14ac:dyDescent="0.3">
      <c r="B22" s="13"/>
      <c r="C22" s="14"/>
      <c r="D22" s="43" t="s">
        <v>19</v>
      </c>
      <c r="E22" s="43"/>
      <c r="F22" s="23">
        <f ca="1">20-COUNTBLANK(F2:F21)</f>
        <v>9</v>
      </c>
      <c r="G22" s="13"/>
    </row>
    <row r="24" spans="2:7" x14ac:dyDescent="0.3">
      <c r="B24" s="5" t="str">
        <f>CONCATENATE(CHAR(10),"GCR",CHAR(10),C3,IF(C4&lt;&gt;"","/"&amp;UPPER(C4),""),CHAR(10),UPPER(C5),CHAR(10),LEFT(C2,"1"),IF(C3="/REG",UPPER(C19),UPPER(IF(C18&gt;9,C7&amp;TEXT(D7,"000")&amp;E7&amp;" ",C7&amp;TEXT(D7,"000")&amp;E7&amp;" "&amp;C13&amp;TEXT(D13,"000")&amp;E13)))," ",UPPER(TEXT(C8,"DDMMM"))," ",TEXT(C21,"000"),UPPER(C20)," ",UPPER(C10),TEXT(C9,"HHMM")," ",IF(C18&lt;10,TEXT(C15,"HHMM")&amp;IF(C18&gt;0,C18,"")&amp;UPPER(C16)&amp;" "&amp;LEFT(C11,"1")&amp;LEFT(C17,"1")&amp;IF(AND(C3="/FLT",C19&lt;&gt;""),CHAR(10)&amp;"/ RE."&amp;UPPER(C19)&amp;"/",""),LEFT(C11,1)&amp;CHAR(10)&amp;IF(AND(C3="/FLT",C19&lt;&gt;""),"/ RE."&amp;UPPER(C19)&amp;"/"&amp;CHAR(10),"")&amp;LEFT(C2,1)&amp;" "&amp;IF(C3="/FLT",UPPER(C13)&amp;TEXT(D13,"000")&amp;UPPER(E13),UPPER(C19))&amp;" "&amp;UPPER(TEXT(C14,"DDMMM"))&amp;" "&amp;TEXT(C21,"000")&amp;UPPER(C20)&amp;" "&amp;TEXT(C15,"HHMM")&amp;UPPER(C16)&amp;" "&amp;LEFT(C17,1)&amp;IF(AND(C3="/FLT",C19&lt;&gt;""),CHAR(10)&amp;"/ RE."&amp;UPPER(C19)&amp;"/","")),CHAR(10),"SI",CHAR(10))</f>
        <v xml:space="preserve">
GCR
/REG
OTBD
N 00JAN 000 0000 0000 DD
SI
</v>
      </c>
    </row>
  </sheetData>
  <sheetProtection algorithmName="SHA-512" hashValue="0GFpbVUo8ODmo334vlq7yuG8XOF5xiX6EkX2Zl6aczK301vUviE07xxKLOpqIZ0SwC01mQus9fd2kPhdKIUTeQ==" saltValue="W7DyqRuCU+Vn/75d3fj3/w==" spinCount="100000" sheet="1"/>
  <protectedRanges>
    <protectedRange sqref="C19:E21" name="aircraft" securityDescriptor="O:WDG:WDD:(A;;CC;;;WD)"/>
    <protectedRange sqref="C13:E17" name="departure" securityDescriptor="O:WDG:WDD:(A;;CC;;;WD)"/>
    <protectedRange sqref="C7:E11" name="Arrival" securityDescriptor="O:WDG:WDD:(A;;CC;;;WD)"/>
    <protectedRange sqref="C2:E5" name="header" securityDescriptor="O:WDG:WDD:(A;;CC;;;WD)"/>
  </protectedRanges>
  <mergeCells count="17">
    <mergeCell ref="D22:E22"/>
    <mergeCell ref="C3:E3"/>
    <mergeCell ref="C2:E2"/>
    <mergeCell ref="C5:E5"/>
    <mergeCell ref="C8:E8"/>
    <mergeCell ref="C9:E9"/>
    <mergeCell ref="C21:E21"/>
    <mergeCell ref="C20:E20"/>
    <mergeCell ref="C19:E19"/>
    <mergeCell ref="G6:G18"/>
    <mergeCell ref="C4:E4"/>
    <mergeCell ref="C10:E10"/>
    <mergeCell ref="C11:E11"/>
    <mergeCell ref="C14:E14"/>
    <mergeCell ref="C15:E15"/>
    <mergeCell ref="C16:E16"/>
    <mergeCell ref="C17:E17"/>
  </mergeCells>
  <conditionalFormatting sqref="C7:E7">
    <cfRule type="expression" dxfId="7" priority="10">
      <formula>$C$3="/FLT"</formula>
    </cfRule>
  </conditionalFormatting>
  <conditionalFormatting sqref="B7 B13">
    <cfRule type="expression" dxfId="6" priority="8">
      <formula>$C$3="/FLT"</formula>
    </cfRule>
  </conditionalFormatting>
  <conditionalFormatting sqref="D13">
    <cfRule type="expression" dxfId="5" priority="7">
      <formula>$C$3="/FLT"</formula>
    </cfRule>
  </conditionalFormatting>
  <conditionalFormatting sqref="E13">
    <cfRule type="expression" dxfId="4" priority="6">
      <formula>$C$3="/FLT"</formula>
    </cfRule>
  </conditionalFormatting>
  <conditionalFormatting sqref="C13">
    <cfRule type="expression" dxfId="3" priority="4">
      <formula>$C$3="/FLT"</formula>
    </cfRule>
  </conditionalFormatting>
  <conditionalFormatting sqref="G6:G18">
    <cfRule type="expression" dxfId="2" priority="3">
      <formula>$F$22=0</formula>
    </cfRule>
  </conditionalFormatting>
  <conditionalFormatting sqref="D22 F22">
    <cfRule type="expression" dxfId="1" priority="2">
      <formula>$F$22&gt;0</formula>
    </cfRule>
  </conditionalFormatting>
  <conditionalFormatting sqref="G3:G4">
    <cfRule type="expression" dxfId="0" priority="1">
      <formula>$F$22=0</formula>
    </cfRule>
  </conditionalFormatting>
  <dataValidations count="12">
    <dataValidation type="custom" operator="equal" showInputMessage="1" showErrorMessage="1" errorTitle="ICAO Airport Code" error="Must be 4 letter ICAO code._x000a_Cannot be same airport as the slots are for." promptTitle="Origin Airport" prompt="ICAO Code" sqref="C10:E10">
      <formula1>IF(OR(C10="",C10=LEFT(C5,4),LEN(C10)&lt;&gt;4,NOT(ISNUMBER(SUMPRODUCT(SEARCH(MID(C10,ROW(INDIRECT("1:"&amp;LEN(C10))),1),"abcdefghijklmnopqrstuvwxyzABCDEFGHIJKLMNOPQRSTUVWXYZ"))))),C10="*",C10&lt;&gt;"")</formula1>
    </dataValidation>
    <dataValidation type="textLength" operator="equal" showInputMessage="1" showErrorMessage="1" errorTitle="ICAO CODE" error="Must be 4 character ICAO code." promptTitle="ICAO Aircraft Code" prompt="4 Character code" sqref="C20:E20">
      <formula1>4</formula1>
    </dataValidation>
    <dataValidation type="whole" showInputMessage="1" showErrorMessage="1" errorTitle="Seats" error="Must be a number, max 999." promptTitle="Seats" prompt="Number of passenger seats" sqref="C21">
      <formula1>0</formula1>
      <formula2>999</formula2>
    </dataValidation>
    <dataValidation type="custom" showInputMessage="1" showErrorMessage="1" errorTitle="Departure date / time" error="Departure must be after arrival._x000a_" promptTitle="Departure Date (UTC)" prompt="DD-MMM-YY" sqref="C14:E14">
      <formula1>IF(C14="",C14="*",IF(C8&lt;&gt;"",IF(C14&lt;C8,C14="*",C14&lt;&gt;""),C14&lt;&gt;""))</formula1>
    </dataValidation>
    <dataValidation type="textLength" operator="equal" allowBlank="1" showInputMessage="1" showErrorMessage="1" errorTitle="Error" error="Enter 3 letter ICAO operator code._x000a_If you do not have an ICAO code or operating with a Callsign instead of flight number, select /REG mode." promptTitle="Operator Code" prompt="3 letter ICAO code" sqref="C7 C13">
      <formula1>3</formula1>
    </dataValidation>
    <dataValidation type="whole" allowBlank="1" showInputMessage="1" showErrorMessage="1" errorTitle="Error" error="Enter 3 or 4 numbers._x000a_IF operating as Callsign or registration, select /REG." promptTitle="Flight number" prompt="3 or 4 numbers" sqref="D7 D13">
      <formula1>1</formula1>
      <formula2>9999</formula2>
    </dataValidation>
    <dataValidation type="custom" operator="lessThanOrEqual" allowBlank="1" showInputMessage="1" showErrorMessage="1" errorTitle="Error" error="Suffix is optional._x000a_Only one letter suffix is allowed." promptTitle="Flight number suffix" prompt="Optional" sqref="E7 E13">
      <formula1>AND(LEN(E7)&lt;2,ISTEXT(E7))</formula1>
    </dataValidation>
    <dataValidation type="custom" allowBlank="1" showInputMessage="1" showErrorMessage="1" errorTitle="Error" error="Arrival time must be before departure._x000a__x000a_Format HH:MM" promptTitle="Arrival Time (UTC)" prompt="HH:MM" sqref="C9:E9">
      <formula1>IF(C9="",C9="*1",IF(C15&lt;&gt;"",IF(C18=0,IF(C9&lt;C15,C9&lt;&gt;"",IF(C14="",C9&lt;&gt;"",C9="*")),C9&lt;&gt;""),C9&lt;&gt;""))</formula1>
    </dataValidation>
    <dataValidation type="custom" showInputMessage="1" showErrorMessage="1" errorTitle="Departure Time" error="Departure time must be after arrival._x000a__x000a_Format HH:MM" promptTitle="Departure Time (UTC)" prompt="HH:MM" sqref="C15:E15">
      <formula1>IF(C15="",C15="*",IF(C9&lt;&gt;"",IF(C18=0,IF(C9&lt;C15,C15&lt;&gt;"",IF(C8="","1",C15="*")),C15&lt;&gt;""),C15&lt;&gt;""))</formula1>
    </dataValidation>
    <dataValidation type="custom" allowBlank="1" showInputMessage="1" showErrorMessage="1" sqref="H14">
      <formula1>IF(H15&gt;C9,H14&lt;&gt;"",H14="")</formula1>
    </dataValidation>
    <dataValidation type="custom" operator="equal" showInputMessage="1" showErrorMessage="1" errorTitle="ICAO Airport Code" error="Must be 4 letter ICAO code._x000a_Cannot be same airport as the slots are for." promptTitle="Destination Airport" prompt="ICAO Code" sqref="C16:E16">
      <formula1>IF(OR(C16="",C16=LEFT(C5,4),LEN(C16)&lt;&gt;4,NOT(ISNUMBER(SUMPRODUCT(SEARCH(MID(C16,ROW(INDIRECT("1:"&amp;LEN(C16))),1),"abcdefghijklmnopqrstuvwxyzABCDEFGHIJKLMNOPQRSTUVWXYZ"))))),C16="*",C16&lt;&gt;"")</formula1>
    </dataValidation>
    <dataValidation type="custom" allowBlank="1" showInputMessage="1" showErrorMessage="1" errorTitle="Aircraft registration" error="Check the length, do not add &quot;-&quot;." promptTitle="Aircraft Registration" prompt="Enter registration without &quot;-&quot;" sqref="C19:E19">
      <formula1>IF(ISNUMBER(SEARCH("-",C19)),C19="",LEN(C19)&lt;10)</formula1>
    </dataValidation>
  </dataValidations>
  <pageMargins left="0.7" right="0.7" top="0.75" bottom="0.75" header="0.3" footer="0.3"/>
  <pageSetup paperSize="9" orientation="portrait" horizontalDpi="4294967292" verticalDpi="0" r:id="rId1"/>
  <headerFooter>
    <oddHeader>&amp;L&amp;"Calibri"&amp;10&amp;K000000Sensitivity: Internal&amp;1#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Required field" error="4 Letter ICAO airport code" promptTitle="Airport" prompt="DIA-OTDB_x000a_DOH-OTHH">
          <x14:formula1>
            <xm:f>Data!$C$1:$C$2</xm:f>
          </x14:formula1>
          <xm:sqref>C5:E5</xm:sqref>
        </x14:dataValidation>
        <x14:dataValidation type="list" showInputMessage="1" showErrorMessage="1" errorTitle="Required field" promptTitle="Flight type" prompt="/FLT =flight number_x000a_/REG = Aircraft registration._x000a_If using a callsign then select /REG.">
          <x14:formula1>
            <xm:f>Data!$A$1:$A$2</xm:f>
          </x14:formula1>
          <xm:sqref>C3:E3</xm:sqref>
        </x14:dataValidation>
        <x14:dataValidation type="list" showInputMessage="1" showErrorMessage="1" errorTitle="Required field" error="Clear the entry and then click to pick the service type from the list." promptTitle="Flight type" prompt="Select the type of flight">
          <x14:formula1>
            <xm:f>Data!$E$1:$E$4</xm:f>
          </x14:formula1>
          <xm:sqref>C11:E11 C17:E17</xm:sqref>
        </x14:dataValidation>
        <x14:dataValidation type="list" showInputMessage="1" showErrorMessage="1" errorTitle="Required Field" promptTitle="Request for:">
          <x14:formula1>
            <xm:f>Data!$G$1:$G$2</xm:f>
          </x14:formula1>
          <xm:sqref>C2:E2</xm:sqref>
        </x14:dataValidation>
        <x14:dataValidation type="custom" allowBlank="1" showInputMessage="1" showErrorMessage="1">
          <x14:formula1>
            <xm:f>AND(C6&gt;Data!J1,C6&lt;C14)</xm:f>
          </x14:formula1>
          <xm:sqref>C6:E6</xm:sqref>
        </x14:dataValidation>
        <x14:dataValidation type="custom" showInputMessage="1" showErrorMessage="1" errorTitle="Arrival Date / Time" error="Arrival must be from today and before daparture." promptTitle="Arrival Date UTC" prompt="Date format DD-MMM-YY">
          <x14:formula1>
            <xm:f>IF(C14="",IF(C8&gt;Data!I1,IF(ISNUMBER(C8),C8&lt;&gt;"",C8="*"),C8="*"),IF(AND(C8&lt;C14+1,C8&gt;Data!I1),C8&lt;&gt;"",C8="*"))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15"/>
  <sheetViews>
    <sheetView workbookViewId="0">
      <selection activeCell="G7" sqref="G7"/>
    </sheetView>
  </sheetViews>
  <sheetFormatPr defaultRowHeight="14.4" x14ac:dyDescent="0.3"/>
  <cols>
    <col min="2" max="2" width="4" customWidth="1"/>
    <col min="4" max="4" width="3.88671875" customWidth="1"/>
    <col min="5" max="5" width="20.33203125" customWidth="1"/>
    <col min="6" max="6" width="4.6640625" customWidth="1"/>
    <col min="7" max="7" width="17.33203125" customWidth="1"/>
    <col min="8" max="8" width="3.88671875" customWidth="1"/>
    <col min="9" max="9" width="10.6640625" bestFit="1" customWidth="1"/>
  </cols>
  <sheetData>
    <row r="1" spans="1:16" x14ac:dyDescent="0.3">
      <c r="A1" t="s">
        <v>3</v>
      </c>
      <c r="C1" t="s">
        <v>20</v>
      </c>
      <c r="E1" t="s">
        <v>11</v>
      </c>
      <c r="G1" t="s">
        <v>1</v>
      </c>
      <c r="I1" s="1">
        <f ca="1">TODAY()-2</f>
        <v>44953</v>
      </c>
      <c r="K1" t="str">
        <f>CONCATENATE("GCR",CHAR(10),B3,IF(B4&lt;&gt;"","/"&amp;UPPER(B4),""),CHAR(10),B5,CHAR(10),LEFT(B2,"1"),IF(B3="/REG",UPPER(B19),UPPER(B7&amp;" "&amp;B13))," ",UPPER(TEXT(B8,"DDMMM"))," ",TEXT(B21,"000"),UPPER(B20)," ",UPPER(B10),TEXT(B9,"HHMM")," ",TEXT(B15,"HHMM"),IF(B18&gt;0,B18,""),UPPER(B16)," ",LEFT(B11,"1"),LEFT(B17,"1"),CHAR(10),IF(AND(B3="/FLT",B19&lt;&gt;""),"/ RE."&amp;UPPER(B19)&amp;"/"&amp;CHAR(10)&amp;"SI ","SI"))</f>
        <v>GCR
  00JAN 000 0000 0000 
SI</v>
      </c>
      <c r="P1" t="s">
        <v>21</v>
      </c>
    </row>
    <row r="2" spans="1:16" x14ac:dyDescent="0.3">
      <c r="A2" t="s">
        <v>22</v>
      </c>
      <c r="C2" t="s">
        <v>23</v>
      </c>
      <c r="E2" t="s">
        <v>24</v>
      </c>
      <c r="G2" t="s">
        <v>25</v>
      </c>
      <c r="I2" s="1">
        <f ca="1">TODAY()+180</f>
        <v>45135</v>
      </c>
      <c r="O2" t="s">
        <v>26</v>
      </c>
      <c r="P2" t="s">
        <v>27</v>
      </c>
    </row>
    <row r="3" spans="1:16" x14ac:dyDescent="0.3">
      <c r="E3" t="s">
        <v>28</v>
      </c>
    </row>
    <row r="4" spans="1:16" x14ac:dyDescent="0.3">
      <c r="E4" t="s">
        <v>29</v>
      </c>
    </row>
    <row r="11" spans="1:16" x14ac:dyDescent="0.3">
      <c r="A11" t="s">
        <v>30</v>
      </c>
      <c r="E11" t="s">
        <v>31</v>
      </c>
    </row>
    <row r="12" spans="1:16" x14ac:dyDescent="0.3">
      <c r="A12" t="s">
        <v>32</v>
      </c>
    </row>
    <row r="14" spans="1:16" x14ac:dyDescent="0.3">
      <c r="A14" t="s">
        <v>33</v>
      </c>
    </row>
    <row r="15" spans="1:16" x14ac:dyDescent="0.3">
      <c r="A15" t="s">
        <v>34</v>
      </c>
    </row>
  </sheetData>
  <sheetProtection algorithmName="SHA-512" hashValue="PpgiVmygze8R4OPoEOURQ/hS70/8j4pVMuPNsv8rKTRZpJYX3NfJttfqzBGugPXhON2AcXA54Jkr+EB37hxRAg==" saltValue="z+22Z1QY7QTFxyWdIdRQlw==" spinCount="100000" sheet="1" selectLockedCells="1"/>
  <pageMargins left="0.7" right="0.7" top="0.75" bottom="0.75" header="0.3" footer="0.3"/>
  <pageSetup paperSize="9" orientation="portrait" verticalDpi="0" r:id="rId1"/>
  <headerFooter>
    <oddHeader>&amp;L&amp;"Calibri"&amp;10&amp;K000000Sensitivity: Internal&amp;1#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B1B8FF35C0EA4399892EC64C301800" ma:contentTypeVersion="12" ma:contentTypeDescription="Opret et nyt dokument." ma:contentTypeScope="" ma:versionID="abbadd0fca0d52addb61f92cb85da567">
  <xsd:schema xmlns:xsd="http://www.w3.org/2001/XMLSchema" xmlns:xs="http://www.w3.org/2001/XMLSchema" xmlns:p="http://schemas.microsoft.com/office/2006/metadata/properties" xmlns:ns3="66e1b06f-9ad8-49cd-aed5-57e9ef0188d2" xmlns:ns4="aa82de02-9254-4805-83cf-fc6334af809e" targetNamespace="http://schemas.microsoft.com/office/2006/metadata/properties" ma:root="true" ma:fieldsID="5bce727b0d37acd997e5d61ddb0fe09e" ns3:_="" ns4:_="">
    <xsd:import namespace="66e1b06f-9ad8-49cd-aed5-57e9ef0188d2"/>
    <xsd:import namespace="aa82de02-9254-4805-83cf-fc6334af809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06f-9ad8-49cd-aed5-57e9ef018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2de02-9254-4805-83cf-fc6334af80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F1EB0-A6EA-490A-A95F-07EF8AFB87EA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66e1b06f-9ad8-49cd-aed5-57e9ef0188d2"/>
    <ds:schemaRef ds:uri="http://schemas.microsoft.com/office/infopath/2007/PartnerControls"/>
    <ds:schemaRef ds:uri="aa82de02-9254-4805-83cf-fc6334af809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DC74A3-A0BF-4ABB-A7CB-12C351A9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4476D-A2BA-4698-A2FA-5233903059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1b06f-9ad8-49cd-aed5-57e9ef0188d2"/>
    <ds:schemaRef ds:uri="aa82de02-9254-4805-83cf-fc6334af8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or Cancel GCR</vt:lpstr>
      <vt:lpstr>Data</vt:lpstr>
      <vt:lpstr>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GCR Template</dc:title>
  <dc:subject/>
  <dc:creator>scott</dc:creator>
  <cp:keywords/>
  <dc:description/>
  <cp:lastModifiedBy>Mohammed Hisham Aboo Haneefa</cp:lastModifiedBy>
  <cp:revision/>
  <dcterms:created xsi:type="dcterms:W3CDTF">2022-12-03T04:14:40Z</dcterms:created>
  <dcterms:modified xsi:type="dcterms:W3CDTF">2023-01-29T09:39:53Z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0x010100F0B1B8FF35C0EA4399892EC64C301800</vt:lpwstr>
  </property>
  <property fmtid="{D5CDD505-2E9C-101B-9397-08002B2CF9AE}" pid="3" name="MSIP_Label_db4f6490-813c-4a34-8a7a-14dc06a3ce44_Enabled">
    <vt:lpwstr>true</vt:lpwstr>
  </property>
  <property fmtid="{D5CDD505-2E9C-101B-9397-08002B2CF9AE}" pid="4" name="MSIP_Label_db4f6490-813c-4a34-8a7a-14dc06a3ce44_SetDate">
    <vt:lpwstr>2023-01-29T09:39:49Z</vt:lpwstr>
  </property>
  <property fmtid="{D5CDD505-2E9C-101B-9397-08002B2CF9AE}" pid="5" name="MSIP_Label_db4f6490-813c-4a34-8a7a-14dc06a3ce44_Method">
    <vt:lpwstr>Standard</vt:lpwstr>
  </property>
  <property fmtid="{D5CDD505-2E9C-101B-9397-08002B2CF9AE}" pid="6" name="MSIP_Label_db4f6490-813c-4a34-8a7a-14dc06a3ce44_Name">
    <vt:lpwstr>Internal</vt:lpwstr>
  </property>
  <property fmtid="{D5CDD505-2E9C-101B-9397-08002B2CF9AE}" pid="7" name="MSIP_Label_db4f6490-813c-4a34-8a7a-14dc06a3ce44_SiteId">
    <vt:lpwstr>67872a37-cde9-4767-b06f-c252085e9982</vt:lpwstr>
  </property>
  <property fmtid="{D5CDD505-2E9C-101B-9397-08002B2CF9AE}" pid="8" name="MSIP_Label_db4f6490-813c-4a34-8a7a-14dc06a3ce44_ActionId">
    <vt:lpwstr>26b027a3-b365-4a26-aaf5-8ded2ccfa71c</vt:lpwstr>
  </property>
  <property fmtid="{D5CDD505-2E9C-101B-9397-08002B2CF9AE}" pid="9" name="MSIP_Label_db4f6490-813c-4a34-8a7a-14dc06a3ce44_ContentBits">
    <vt:lpwstr>1</vt:lpwstr>
  </property>
</Properties>
</file>